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<sst xmlns="http://schemas.openxmlformats.org/spreadsheetml/2006/main" count="53" uniqueCount="46">
  <si>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</si>
  <si>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</si>
  <si>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</si>
  <si>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</si>
  <si>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</si>
  <si>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</si>
  <si>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</si>
  <si>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</si>
  <si>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</si>
  <si>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</si>
  <si>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</si>
  <si>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</si>
  <si>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</si>
  <si>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</si>
  <si>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r>
      <t xml:space="preserve">Insert figures from Section 1 of the AGAR in all </t>
    </r>
    <r>
      <rPr>
        <b/>
        <u val="single"/>
        <sz val="10"/>
        <color indexed="62"/>
        <rFont val="Arial"/>
        <family val="2"/>
      </rPr>
      <t>Blue</t>
    </r>
    <r>
      <rPr>
        <b/>
        <sz val="10"/>
        <color indexed="10"/>
        <rFont val="Arial"/>
        <family val="2"/>
      </rPr>
      <t xml:space="preserve"> highlighted boxes </t>
    </r>
  </si>
  <si>
    <t>2017/18</t>
  </si>
  <si>
    <t>2018/19</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</si>
  <si>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</si>
  <si>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</si>
  <si>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</si>
  <si>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</si>
  <si>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</si>
  <si>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</si>
  <si>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</si>
  <si>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</si>
  <si>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</si>
  <si>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</si>
  <si>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</si>
  <si>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</si>
  <si>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</si>
  <si>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</si>
  <si>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</si>
  <si>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</si>
  <si>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</si>
  <si>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</si>
  <si>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</si>
  <si>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</si>
  <si>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</si>
  <si>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</si>
  <si>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</si>
  <si>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t>ADDINGHAM PARISH COUNCIL</t>
  </si>
  <si>
    <t>Receipt of grant funding of £138757 for Old School capital project; VAT reclaimed £14k higher than in 2017/18 because of costs of capital works</t>
  </si>
  <si>
    <t>Higher staff costs because of levels of overtime worked by clerk principally re capital project, working on neighbourhood plan, and in dealing with external audit and ICO investigations arising from vexatious correspondence with 3 local electors</t>
  </si>
  <si>
    <t>Precept increased by £40k to provide funding towards costs of capital project to repair/renovate Old School</t>
  </si>
  <si>
    <t xml:space="preserve">Expenditure on Old School (£230k) higher than in 2017/18 (£11k) because of financing capital project; expenditure on Pavilion (£2k) lower than in 2017/18 (£38k) when the building of an extension was financed; expenditure on tourism £2k lower than in previous year when Wharfedale Greenway feasibility study financed </t>
  </si>
  <si>
    <t>WEST YORKSHIRE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</si>
</sst>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Alignment="1">
      <alignment vertical="center"/>
    </xf>
    <xf numFmtId="0" fontId="49" fillId="0" borderId="0" xfId="0" applyFont="1" applyAlignment="1">
      <alignment/>
    </xf>
    <xf numFmtId="3" fontId="4" fillId="0" borderId="0" xfId="0" applyNumberFormat="1" applyFont="1" applyAlignment="1" applyProtection="1">
      <alignment horizontal="center"/>
      <protection locked="0"/>
    </xf>
    <xf numFmtId="10" fontId="49" fillId="0" borderId="0" xfId="0" applyNumberFormat="1" applyFont="1" applyAlignment="1">
      <alignment/>
    </xf>
    <xf numFmtId="0" fontId="49" fillId="0" borderId="0" xfId="0" applyFont="1" applyAlignment="1">
      <alignment horizontal="center"/>
    </xf>
    <xf numFmtId="0" fontId="49" fillId="0" borderId="0" xfId="0" applyFont="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Alignment="1">
      <alignment horizontal="left" vertical="center"/>
    </xf>
    <xf numFmtId="0" fontId="49" fillId="0" borderId="0" xfId="0" applyFont="1" applyAlignment="1">
      <alignment wrapText="1"/>
    </xf>
    <xf numFmtId="0" fontId="49" fillId="0" borderId="0" xfId="0" applyFont="1" applyAlignment="1">
      <alignment horizontal="left" vertical="top" wrapText="1"/>
    </xf>
    <xf numFmtId="0" fontId="51" fillId="0" borderId="0" xfId="0" applyFont="1" applyAlignment="1">
      <alignment/>
    </xf>
    <xf numFmtId="0" fontId="49" fillId="0" borderId="0" xfId="0" applyFont="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Alignment="1">
      <alignment/>
    </xf>
    <xf numFmtId="0" fontId="55" fillId="0" borderId="0" xfId="0" applyFont="1" applyAlignment="1">
      <alignment horizontal="left" vertical="center" wrapText="1"/>
    </xf>
    <xf numFmtId="0" fontId="55" fillId="0" borderId="0" xfId="0" applyFont="1" applyAlignment="1">
      <alignment horizontal="left" vertical="center"/>
    </xf>
    <xf numFmtId="0" fontId="49" fillId="0" borderId="0" xfId="0" applyFont="1" applyAlignment="1">
      <alignment vertical="center"/>
    </xf>
    <xf numFmtId="0" fontId="2"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
      <selection activeCell="C3" sqref="C3"/>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5" t="s">
        <v>19</v>
      </c>
      <c r="B1" s="46"/>
      <c r="C1" s="46"/>
      <c r="D1" s="46"/>
      <c r="E1" s="46"/>
      <c r="F1" s="46"/>
      <c r="G1" s="46"/>
      <c r="H1" s="46"/>
      <c r="I1" s="46"/>
      <c r="J1" s="46"/>
      <c r="K1" s="46"/>
      <c r="L1" s="9"/>
    </row>
    <row r="2" spans="1:13" ht="15">
      <c r="A2" s="29" t="s">
        <v>20</v>
      </c>
      <c r="B2" s="24"/>
      <c r="C2" s="37" t="s">
        <v>40</v>
      </c>
      <c r="D2" s="24"/>
      <c r="E2" s="24"/>
      <c r="F2" s="24"/>
      <c r="G2" s="24"/>
      <c r="H2" s="24"/>
      <c r="I2" s="24"/>
      <c r="J2" s="24"/>
      <c r="K2" s="24"/>
      <c r="L2" s="9"/>
      <c r="M2" s="25"/>
    </row>
    <row r="3" spans="1:12" ht="14.25" customHeight="1">
      <c r="A3" s="29" t="s">
        <v>21</v>
      </c>
      <c r="C3" s="36" t="s">
        <v>45</v>
      </c>
      <c r="L3" s="9"/>
    </row>
    <row r="4" ht="13.5">
      <c r="A4" s="1" t="s">
        <v>14</v>
      </c>
    </row>
    <row r="5" spans="1:13" ht="83.25" customHeight="1">
      <c r="A5" s="42" t="s">
        <v>38</v>
      </c>
      <c r="B5" s="43"/>
      <c r="C5" s="43"/>
      <c r="D5" s="43"/>
      <c r="E5" s="43"/>
      <c r="F5" s="43"/>
      <c r="G5" s="43"/>
      <c r="H5" s="43"/>
      <c r="M5" s="25"/>
    </row>
    <row r="6" ht="13.5">
      <c r="A6" s="30"/>
    </row>
    <row r="7" spans="1:14" ht="13.5">
      <c r="A7" s="30"/>
      <c r="D7" s="4"/>
      <c r="F7" s="4"/>
      <c r="N7" s="27"/>
    </row>
    <row r="8" spans="4:14" ht="27">
      <c r="D8" s="38" t="s">
        <v>15</v>
      </c>
      <c r="E8" s="27"/>
      <c r="F8" s="38" t="s">
        <v>16</v>
      </c>
      <c r="G8" s="38" t="s">
        <v>0</v>
      </c>
      <c r="H8" s="38" t="s">
        <v>0</v>
      </c>
      <c r="I8" s="38"/>
      <c r="J8" s="38"/>
      <c r="K8" s="38"/>
      <c r="L8" s="39" t="s">
        <v>18</v>
      </c>
      <c r="M8" s="10" t="s">
        <v>10</v>
      </c>
      <c r="N8" s="40" t="s">
        <v>37</v>
      </c>
    </row>
    <row r="9" spans="4:14" ht="13.5">
      <c r="D9" s="38" t="s">
        <v>1</v>
      </c>
      <c r="E9" s="27"/>
      <c r="F9" s="38" t="s">
        <v>1</v>
      </c>
      <c r="G9" s="38" t="s">
        <v>1</v>
      </c>
      <c r="H9" s="38" t="s">
        <v>17</v>
      </c>
      <c r="I9" s="38"/>
      <c r="J9" s="38"/>
      <c r="K9" s="27"/>
      <c r="L9" s="27"/>
      <c r="N9" s="23"/>
    </row>
    <row r="10" spans="4:14" ht="14.25" thickBot="1">
      <c r="D10" s="4"/>
      <c r="E10" s="4"/>
      <c r="N10" s="23"/>
    </row>
    <row r="11" spans="1:14" ht="44.25" customHeight="1" thickBot="1">
      <c r="A11" s="46" t="s">
        <v>2</v>
      </c>
      <c r="B11" s="46"/>
      <c r="C11" s="46"/>
      <c r="D11" s="8">
        <v>66889</v>
      </c>
      <c r="F11" s="8">
        <v>42766</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7" t="s">
        <v>23</v>
      </c>
      <c r="B13" s="48"/>
      <c r="C13" s="49"/>
      <c r="D13" s="8">
        <v>58688</v>
      </c>
      <c r="F13" s="8">
        <v>98845</v>
      </c>
      <c r="G13" s="5">
        <f>F13-D13</f>
        <v>40157</v>
      </c>
      <c r="H13" s="6">
        <f>IF((D13&gt;F13),(D13-F13)/D13,IF(D13&lt;F13,-(D13-F13)/D13,IF(D13=F13,0)))</f>
        <v>0.6842455016357688</v>
      </c>
      <c r="I13" s="3">
        <f>IF(D13-F13&lt;200,0,IF(D13-F13&gt;200,1,IF(D13-F13=200,1)))</f>
        <v>0</v>
      </c>
      <c r="J13" s="3">
        <f>IF(F13-D13&lt;200,0,IF(F13-D13&gt;200,1,IF(F13-D13=200,1)))</f>
        <v>1</v>
      </c>
      <c r="K13" s="4">
        <f>IF(H13&lt;0.15,0,IF(H13&gt;0.15,1,IF(H13=0.15,1)))</f>
        <v>1</v>
      </c>
      <c r="L13" s="4" t="str">
        <f>IF(H13&lt;15%,"NO","YES")</f>
        <v>YES</v>
      </c>
      <c r="M13" s="10" t="s">
        <v>43</v>
      </c>
      <c r="N13" s="13"/>
    </row>
    <row r="14" spans="4:14" ht="14.25" thickBot="1">
      <c r="D14" s="5"/>
      <c r="F14" s="5"/>
      <c r="G14" s="5"/>
      <c r="H14" s="6"/>
      <c r="K14" s="4"/>
      <c r="L14" s="4"/>
      <c r="N14" s="23"/>
    </row>
    <row r="15" spans="1:14" ht="19.5" customHeight="1" thickBot="1">
      <c r="A15" s="44" t="s">
        <v>3</v>
      </c>
      <c r="B15" s="44"/>
      <c r="C15" s="44"/>
      <c r="D15" s="8">
        <v>34685</v>
      </c>
      <c r="F15" s="8">
        <v>216752</v>
      </c>
      <c r="G15" s="5">
        <f>F15-D15</f>
        <v>182067</v>
      </c>
      <c r="H15" s="6">
        <f>IF((D15&gt;F15),(D15-F15)/D15,IF(D15&lt;F15,-(D15-F15)/D15,IF(D15=F15,0)))</f>
        <v>5.249156695978089</v>
      </c>
      <c r="I15" s="3">
        <f>IF(D15-F15&lt;200,0,IF(D15-F15&gt;200,1,IF(D15-F15=200,1)))</f>
        <v>0</v>
      </c>
      <c r="J15" s="3">
        <f>IF(F15-D15&lt;200,0,IF(F15-D15&gt;200,1,IF(F15-D15=200,1)))</f>
        <v>1</v>
      </c>
      <c r="K15" s="4">
        <f>IF(H15&lt;0.15,0,IF(H15&gt;0.15,1,IF(H15=0.15,1)))</f>
        <v>1</v>
      </c>
      <c r="L15" s="4" t="str">
        <f>IF(H15&lt;15%,"NO","YES")</f>
        <v>YES</v>
      </c>
      <c r="M15" s="10" t="s">
        <v>41</v>
      </c>
      <c r="N15" s="13"/>
    </row>
    <row r="16" spans="4:14" ht="14.25" thickBot="1">
      <c r="D16" s="5"/>
      <c r="F16" s="5"/>
      <c r="G16" s="5"/>
      <c r="H16" s="6"/>
      <c r="K16" s="4"/>
      <c r="L16" s="4"/>
      <c r="N16" s="23"/>
    </row>
    <row r="17" spans="1:14" ht="19.5" customHeight="1" thickBot="1">
      <c r="A17" s="44" t="s">
        <v>4</v>
      </c>
      <c r="B17" s="44"/>
      <c r="C17" s="44"/>
      <c r="D17" s="8">
        <v>33743</v>
      </c>
      <c r="F17" s="8">
        <v>42617</v>
      </c>
      <c r="G17" s="5">
        <f>F17-D17</f>
        <v>8874</v>
      </c>
      <c r="H17" s="6">
        <f>IF((D17&gt;F17),(D17-F17)/D17,IF(D17&lt;F17,-(D17-F17)/D17,IF(D17=F17,0)))</f>
        <v>0.26298787896748954</v>
      </c>
      <c r="I17" s="3">
        <f>IF(D17-F17&lt;200,0,IF(D17-F17&gt;200,1,IF(D17-F17=200,1)))</f>
        <v>0</v>
      </c>
      <c r="J17" s="3">
        <f>IF(F17-D17&lt;200,0,IF(F17-D17&gt;200,1,IF(F17-D17=200,1)))</f>
        <v>1</v>
      </c>
      <c r="K17" s="4">
        <f>IF(H17&lt;0.15,0,IF(H17&gt;0.15,1,IF(H17=0.15,1)))</f>
        <v>1</v>
      </c>
      <c r="L17" s="4" t="str">
        <f>IF(H17&lt;15%,"NO","YES")</f>
        <v>YES</v>
      </c>
      <c r="M17" s="10" t="s">
        <v>42</v>
      </c>
      <c r="N17" s="13"/>
    </row>
    <row r="18" spans="4:14" ht="14.25" thickBot="1">
      <c r="D18" s="5"/>
      <c r="F18" s="5"/>
      <c r="G18" s="5"/>
      <c r="H18" s="6"/>
      <c r="K18" s="4"/>
      <c r="L18" s="4"/>
      <c r="N18" s="23"/>
    </row>
    <row r="19" spans="1:14" ht="19.5" customHeight="1" thickBot="1">
      <c r="A19" s="44" t="s">
        <v>7</v>
      </c>
      <c r="B19" s="44"/>
      <c r="C19" s="44"/>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4" t="s">
        <v>24</v>
      </c>
      <c r="B21" s="44"/>
      <c r="C21" s="44"/>
      <c r="D21" s="8">
        <v>83753</v>
      </c>
      <c r="F21" s="8">
        <v>261431</v>
      </c>
      <c r="G21" s="5">
        <f>F21-D21</f>
        <v>177678</v>
      </c>
      <c r="H21" s="6">
        <f>IF((D21&gt;F21),(D21-F21)/D21,IF(D21&lt;F21,-(D21-F21)/D21,IF(D21=F21,0)))</f>
        <v>2.121452365885401</v>
      </c>
      <c r="I21" s="3">
        <f>IF(D21-F21&lt;200,0,IF(D21-F21&gt;200,1,IF(D21-F21=200,1)))</f>
        <v>0</v>
      </c>
      <c r="J21" s="3">
        <f>IF(F21-D21&lt;200,0,IF(F21-D21&gt;200,1,IF(F21-D21=200,1)))</f>
        <v>1</v>
      </c>
      <c r="K21" s="4">
        <f>IF(H21&lt;0.15,0,IF(H21&gt;0.15,1,IF(H21=0.15,1)))</f>
        <v>1</v>
      </c>
      <c r="L21" s="4" t="str">
        <f>IF(H21&lt;15%,"NO","YES")</f>
        <v>YES</v>
      </c>
      <c r="M21" s="10" t="s">
        <v>44</v>
      </c>
      <c r="N21" s="13"/>
    </row>
    <row r="22" spans="4:14" ht="14.25" thickBot="1">
      <c r="D22" s="5"/>
      <c r="F22" s="5"/>
      <c r="G22" s="5"/>
      <c r="H22" s="6"/>
      <c r="K22" s="4"/>
      <c r="L22" s="4"/>
      <c r="N22" s="23"/>
    </row>
    <row r="23" spans="1:14" ht="19.5" customHeight="1" thickBot="1">
      <c r="A23" s="7" t="s">
        <v>5</v>
      </c>
      <c r="D23" s="2">
        <f>D11+D13+D15-D17-D19-D21</f>
        <v>42766</v>
      </c>
      <c r="F23" s="2">
        <f>F11+F13+F15-F17-F19-F21</f>
        <v>54315</v>
      </c>
      <c r="G23" s="5"/>
      <c r="H23" s="6"/>
      <c r="K23" s="4"/>
      <c r="L23" s="4"/>
      <c r="M23" s="14" t="s">
        <v>12</v>
      </c>
      <c r="N23" s="23"/>
    </row>
    <row r="24" spans="1:14" s="17" customFormat="1" ht="13.5">
      <c r="A24" s="16"/>
      <c r="D24" s="18"/>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4.25" thickBot="1">
      <c r="D25" s="5"/>
      <c r="F25" s="5"/>
      <c r="G25" s="5"/>
      <c r="H25" s="6"/>
      <c r="K25" s="4"/>
      <c r="L25" s="4"/>
      <c r="N25" s="23"/>
    </row>
    <row r="26" spans="1:14" ht="19.5" customHeight="1" thickBot="1">
      <c r="A26" s="44" t="s">
        <v>9</v>
      </c>
      <c r="B26" s="44"/>
      <c r="C26" s="44"/>
      <c r="D26" s="8">
        <v>58498</v>
      </c>
      <c r="F26" s="8">
        <v>56715</v>
      </c>
      <c r="G26" s="5"/>
      <c r="H26" s="6"/>
      <c r="K26" s="4"/>
      <c r="L26" s="4"/>
      <c r="M26" s="15" t="s">
        <v>12</v>
      </c>
      <c r="N26" s="23"/>
    </row>
    <row r="27" spans="4:14" ht="14.25" thickBot="1">
      <c r="D27" s="5"/>
      <c r="F27" s="5"/>
      <c r="G27" s="5"/>
      <c r="H27" s="6"/>
      <c r="K27" s="4"/>
      <c r="L27" s="4"/>
      <c r="N27" s="23"/>
    </row>
    <row r="28" spans="1:14" ht="19.5" customHeight="1" thickBot="1">
      <c r="A28" s="44" t="s">
        <v>8</v>
      </c>
      <c r="B28" s="44"/>
      <c r="C28" s="44"/>
      <c r="D28" s="8">
        <v>253025</v>
      </c>
      <c r="F28" s="8">
        <v>253825</v>
      </c>
      <c r="G28" s="5">
        <f>F28-D28</f>
        <v>800</v>
      </c>
      <c r="H28" s="6">
        <f>IF((D28&gt;F28),(D28-F28)/D28,IF(D28&lt;F28,-(D28-F28)/D28,IF(D28=F28,0)))</f>
        <v>0.003161742910779567</v>
      </c>
      <c r="I28" s="3">
        <f>IF(D28-F28&lt;200,0,IF(D28-F28&gt;200,1,IF(D28-F28=200,1)))</f>
        <v>0</v>
      </c>
      <c r="J28" s="3">
        <f>IF(F28-D28&lt;200,0,IF(F28-D28&gt;200,1,IF(F28-D28=200,1)))</f>
        <v>1</v>
      </c>
      <c r="K28" s="4">
        <f>IF(H28&lt;0.15,0,IF(H28&gt;0.15,1,IF(H28=0.15,1)))</f>
        <v>0</v>
      </c>
      <c r="L28" s="4" t="str">
        <f>IF(H28&lt;15%,"NO","YES")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4" t="s">
        <v>6</v>
      </c>
      <c r="B30" s="44"/>
      <c r="C30" s="44"/>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22</v>
      </c>
    </row>
  </sheetData>
  <sheetProtection/>
  <mergeCells count="11">
    <mergeCell ref="A30:C30"/>
    <mergeCell ref="A11:C11"/>
    <mergeCell ref="A13:C13"/>
    <mergeCell ref="A15:C15"/>
    <mergeCell ref="A17:C17"/>
    <mergeCell ref="A5:H5"/>
    <mergeCell ref="A19:C19"/>
    <mergeCell ref="A21:C21"/>
    <mergeCell ref="A1:K1"/>
    <mergeCell ref="A26:C26"/>
    <mergeCell ref="A28:C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H7" sqref="H7"/>
    </sheetView>
  </sheetViews>
  <sheetFormatPr defaultColWidth="9.140625" defaultRowHeight="15"/>
  <sheetData>
    <row r="1" ht="15.75" customHeight="1">
      <c r="A1" s="32" t="s">
        <v>25</v>
      </c>
    </row>
    <row r="2" ht="15.75" customHeight="1">
      <c r="A2" s="41" t="s">
        <v>39</v>
      </c>
    </row>
    <row r="3" ht="14.25">
      <c r="A3" t="s">
        <v>26</v>
      </c>
    </row>
    <row r="5" spans="4:6" ht="14.25">
      <c r="D5" s="31" t="s">
        <v>1</v>
      </c>
      <c r="E5" s="31" t="s">
        <v>1</v>
      </c>
      <c r="F5" s="31" t="s">
        <v>1</v>
      </c>
    </row>
    <row r="6" ht="14.25">
      <c r="A6" s="31" t="s">
        <v>27</v>
      </c>
    </row>
    <row r="7" spans="2:4" ht="14.25">
      <c r="B7" s="34" t="s">
        <v>30</v>
      </c>
      <c r="D7" s="34"/>
    </row>
    <row r="8" spans="2:4" ht="15" customHeight="1">
      <c r="B8" s="34" t="s">
        <v>31</v>
      </c>
      <c r="D8" s="34"/>
    </row>
    <row r="9" spans="2:4" ht="14.25">
      <c r="B9" s="34" t="s">
        <v>32</v>
      </c>
      <c r="D9" s="34"/>
    </row>
    <row r="10" spans="2:4" ht="14.25">
      <c r="B10" s="34" t="s">
        <v>33</v>
      </c>
      <c r="D10" s="34"/>
    </row>
    <row r="11" spans="2:4" ht="14.25">
      <c r="B11" s="34" t="s">
        <v>34</v>
      </c>
      <c r="D11" s="34"/>
    </row>
    <row r="12" spans="2:4" ht="14.25">
      <c r="B12" s="34" t="s">
        <v>35</v>
      </c>
      <c r="D12" s="34"/>
    </row>
    <row r="13" spans="2:4" ht="14.25">
      <c r="B13" s="34" t="s">
        <v>36</v>
      </c>
      <c r="D13" s="34"/>
    </row>
    <row r="14" ht="14.25">
      <c r="E14" s="33">
        <f>SUM(D7:D13)</f>
        <v>0</v>
      </c>
    </row>
    <row r="16" spans="1:4" ht="14.25">
      <c r="A16" s="31" t="s">
        <v>28</v>
      </c>
      <c r="D16" s="34"/>
    </row>
    <row r="17" ht="14.25">
      <c r="E17" s="33">
        <f>D16</f>
        <v>0</v>
      </c>
    </row>
    <row r="18" spans="1:6" ht="15" thickBot="1">
      <c r="A18" s="31" t="s">
        <v>29</v>
      </c>
      <c r="F18" s="35">
        <f>E14+E17</f>
        <v>0</v>
      </c>
    </row>
    <row r="19" ht="1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Jane</cp:lastModifiedBy>
  <dcterms:created xsi:type="dcterms:W3CDTF">2012-07-11T10:01:28Z</dcterms:created>
  <dcterms:modified xsi:type="dcterms:W3CDTF">2019-04-08T16:42:31Z</dcterms:modified>
  <cp:category/>
  <cp:version/>
  <cp:contentType/>
  <cp:contentStatus/>
</cp:coreProperties>
</file>